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autoCompressPictures="0"/>
  <bookViews>
    <workbookView xWindow="240" yWindow="680" windowWidth="25360" windowHeight="15380" tabRatio="500"/>
  </bookViews>
  <sheets>
    <sheet name="Distribution of Relief" sheetId="2" r:id="rId1"/>
    <sheet name="Guardian-UBS Jun 2011 exposures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2" l="1"/>
  <c r="B15" i="2"/>
  <c r="B16" i="2"/>
  <c r="B14" i="2"/>
  <c r="E12" i="2"/>
  <c r="E10" i="2"/>
  <c r="E11" i="2"/>
  <c r="E9" i="2"/>
  <c r="B11" i="2"/>
  <c r="B10" i="2"/>
  <c r="B9" i="2"/>
  <c r="E7" i="2"/>
  <c r="B5" i="2"/>
  <c r="I55" i="1"/>
  <c r="H55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2" i="1"/>
  <c r="G55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2" i="1"/>
  <c r="C55" i="1"/>
</calcChain>
</file>

<file path=xl/sharedStrings.xml><?xml version="1.0" encoding="utf-8"?>
<sst xmlns="http://schemas.openxmlformats.org/spreadsheetml/2006/main" count="148" uniqueCount="100">
  <si>
    <t>Bank</t>
  </si>
  <si>
    <t>Country</t>
  </si>
  <si>
    <t>Net Sovereign Exposure to Greece, €m</t>
  </si>
  <si>
    <t>% of equity</t>
  </si>
  <si>
    <t>% of total assets</t>
  </si>
  <si>
    <t>Agricultural Bank</t>
  </si>
  <si>
    <t>Greece</t>
  </si>
  <si>
    <t>na</t>
  </si>
  <si>
    <t>Hellenic Postbank</t>
  </si>
  <si>
    <t>Piraeus</t>
  </si>
  <si>
    <t>NBG</t>
  </si>
  <si>
    <t>EFG Eurobank</t>
  </si>
  <si>
    <t>Alpha Bank</t>
  </si>
  <si>
    <t>Marfin Popular</t>
  </si>
  <si>
    <t>Cyprus/Greece</t>
  </si>
  <si>
    <t>Bank of Cyprus</t>
  </si>
  <si>
    <t>Cyprus</t>
  </si>
  <si>
    <t>Dexia</t>
  </si>
  <si>
    <t>Belgium</t>
  </si>
  <si>
    <t>BPI</t>
  </si>
  <si>
    <t>Portugal</t>
  </si>
  <si>
    <t>DZ Bank</t>
  </si>
  <si>
    <t>Germany</t>
  </si>
  <si>
    <t>Commerz</t>
  </si>
  <si>
    <t>Postbank</t>
  </si>
  <si>
    <t>BPCE</t>
  </si>
  <si>
    <t>France</t>
  </si>
  <si>
    <t>BCP</t>
  </si>
  <si>
    <t>BNP Paribas</t>
  </si>
  <si>
    <t>Landesbank Baden</t>
  </si>
  <si>
    <t>Soc Gen</t>
  </si>
  <si>
    <t>ING</t>
  </si>
  <si>
    <t>Holland</t>
  </si>
  <si>
    <t>HSH Nordbank</t>
  </si>
  <si>
    <t>Erste</t>
  </si>
  <si>
    <t>Austria</t>
  </si>
  <si>
    <t>Norddeutsche Landesbank</t>
  </si>
  <si>
    <t>KBC</t>
  </si>
  <si>
    <t>NLB</t>
  </si>
  <si>
    <t>Slovenia</t>
  </si>
  <si>
    <t>Raiffeisen</t>
  </si>
  <si>
    <t>Rabobank</t>
  </si>
  <si>
    <t>Landesbank Hessen</t>
  </si>
  <si>
    <t>Royal Bank of Scotland</t>
  </si>
  <si>
    <t>United Kingdom</t>
  </si>
  <si>
    <t>Casa</t>
  </si>
  <si>
    <t>Bayer Landesbank</t>
  </si>
  <si>
    <t>Unicredit</t>
  </si>
  <si>
    <t>Italy</t>
  </si>
  <si>
    <t>West LB</t>
  </si>
  <si>
    <t>Dekabank</t>
  </si>
  <si>
    <t>Deutsche</t>
  </si>
  <si>
    <t>SEB</t>
  </si>
  <si>
    <t>Sweden</t>
  </si>
  <si>
    <t>Caixa Geral de Depositos</t>
  </si>
  <si>
    <t>BBVA</t>
  </si>
  <si>
    <t>Spain</t>
  </si>
  <si>
    <t>HSBC</t>
  </si>
  <si>
    <t>Banco Popolare</t>
  </si>
  <si>
    <t>Jyske Bank</t>
  </si>
  <si>
    <t>Denmark</t>
  </si>
  <si>
    <t>Barclays</t>
  </si>
  <si>
    <t>Allied Irish Banks</t>
  </si>
  <si>
    <t>Ireland</t>
  </si>
  <si>
    <t>Santander</t>
  </si>
  <si>
    <t>Intesa</t>
  </si>
  <si>
    <t>OP-Pohjola</t>
  </si>
  <si>
    <t>Finland</t>
  </si>
  <si>
    <t>Monte dei Paschi</t>
  </si>
  <si>
    <t>UBI Banca</t>
  </si>
  <si>
    <t>SNS Bank</t>
  </si>
  <si>
    <t>Jupiter</t>
  </si>
  <si>
    <t>Breogan Caixanova</t>
  </si>
  <si>
    <t>BASE</t>
  </si>
  <si>
    <t>Bank Of Valletta</t>
  </si>
  <si>
    <t>Malta</t>
  </si>
  <si>
    <t>Banca Civica</t>
  </si>
  <si>
    <t>TOTAL</t>
  </si>
  <si>
    <t>Non-Greece</t>
  </si>
  <si>
    <t>&lt;-- double check total</t>
  </si>
  <si>
    <t>Total Debt Relief (@15.3%)</t>
  </si>
  <si>
    <t>Billions of €</t>
  </si>
  <si>
    <t>Subsidized finance of "sweetener"</t>
  </si>
  <si>
    <t>Subsidized bank recap loan</t>
  </si>
  <si>
    <t>Debt Relief not due to subsidy, embedded in exchange</t>
  </si>
  <si>
    <t>PV of bonds surrendered</t>
  </si>
  <si>
    <t>Average write-down</t>
  </si>
  <si>
    <t>Greek bank holders</t>
  </si>
  <si>
    <t>Non-Greek bank holders</t>
  </si>
  <si>
    <t>Unknown non-European-Bank holders</t>
  </si>
  <si>
    <t>Greek bank share</t>
  </si>
  <si>
    <t>Non-Greek bank share</t>
  </si>
  <si>
    <t>Unknown non-European-bank holders</t>
  </si>
  <si>
    <t>Total share</t>
  </si>
  <si>
    <t>Greek bank write-down</t>
  </si>
  <si>
    <t>Non-Greek bank write-down</t>
  </si>
  <si>
    <t>Unknown non-European-bank write-down</t>
  </si>
  <si>
    <t>Greek bank write-down net of recap subsidy</t>
  </si>
  <si>
    <t>Some notes:</t>
  </si>
  <si>
    <t xml:space="preserve">
Data from Table 4, p. 23 of  Zettelmeyer, Trebesch, and Gulati http://scholarship.law.duke.edu/cgi/viewcontent.cgi?article=5343&amp;context=faculty_scholarship
and
Guardian-published UBS Greek bank exposure data
http://www.theguardian.com/news/datablog/2011/jun/17/greece-debt-crisis-bank-exposed
https://spreadsheets.google.com/spreadsheet/ccc?key=0AonYZs4MzlZbdDZDTFVTRjVVMTFGVTROcnB2Q3JUYXc&amp;hl=en_US
Bank described as "Cyprus/Greece" (Marfin) treated as Greek, though switching that choice wouldn't materially change anything.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</si>
</sst>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9" formatCode="0.0"/>
    <numFmt numFmtId="170" formatCode="0.0%"/>
  </numFmts>
  <fonts count="7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9" fontId="0" fillId="0" borderId="0" xfId="1" applyNumberFormat="1" applyFont="1" applyAlignment="1">
      <alignment wrapText="1"/>
    </xf>
    <xf numFmtId="169" fontId="0" fillId="0" borderId="0" xfId="0" applyNumberFormat="1" applyFont="1" applyAlignment="1">
      <alignment wrapText="1"/>
    </xf>
    <xf numFmtId="170" fontId="0" fillId="0" borderId="0" xfId="2" applyNumberFormat="1" applyFont="1" applyAlignment="1">
      <alignment wrapText="1"/>
    </xf>
    <xf numFmtId="169" fontId="4" fillId="0" borderId="0" xfId="0" applyNumberFormat="1" applyFont="1" applyAlignment="1">
      <alignment wrapText="1"/>
    </xf>
    <xf numFmtId="170" fontId="4" fillId="0" borderId="0" xfId="2" applyNumberFormat="1" applyFont="1" applyAlignment="1">
      <alignment wrapText="1"/>
    </xf>
    <xf numFmtId="170" fontId="0" fillId="0" borderId="0" xfId="0" applyNumberFormat="1" applyFont="1" applyAlignment="1">
      <alignment wrapText="1"/>
    </xf>
    <xf numFmtId="0" fontId="4" fillId="2" borderId="0" xfId="0" applyFont="1" applyFill="1" applyAlignment="1">
      <alignment wrapText="1"/>
    </xf>
    <xf numFmtId="0" fontId="0" fillId="3" borderId="0" xfId="0" applyFont="1" applyFill="1" applyAlignment="1">
      <alignment vertical="top" wrapText="1"/>
    </xf>
  </cellXfs>
  <cellStyles count="9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A39" sqref="A39"/>
    </sheetView>
  </sheetViews>
  <sheetFormatPr baseColWidth="10" defaultRowHeight="12" x14ac:dyDescent="0"/>
  <cols>
    <col min="1" max="1" width="50.83203125" style="4" customWidth="1"/>
    <col min="2" max="2" width="10.83203125" style="6"/>
    <col min="3" max="3" width="14.83203125" customWidth="1"/>
    <col min="4" max="4" width="33" customWidth="1"/>
    <col min="5" max="5" width="9.5" customWidth="1"/>
    <col min="6" max="6" width="6.6640625" customWidth="1"/>
    <col min="7" max="7" width="27" customWidth="1"/>
    <col min="8" max="8" width="11" bestFit="1" customWidth="1"/>
  </cols>
  <sheetData>
    <row r="1" spans="1:5" s="4" customFormat="1">
      <c r="B1" s="8" t="s">
        <v>81</v>
      </c>
    </row>
    <row r="2" spans="1:5">
      <c r="A2" s="4" t="s">
        <v>80</v>
      </c>
      <c r="B2" s="5">
        <v>98</v>
      </c>
    </row>
    <row r="3" spans="1:5">
      <c r="A3" s="4" t="s">
        <v>82</v>
      </c>
      <c r="B3" s="6">
        <v>8.1999999999999993</v>
      </c>
    </row>
    <row r="4" spans="1:5">
      <c r="A4" s="4" t="s">
        <v>83</v>
      </c>
      <c r="B4" s="6">
        <v>7.6</v>
      </c>
    </row>
    <row r="5" spans="1:5">
      <c r="A5" s="4" t="s">
        <v>84</v>
      </c>
      <c r="B5" s="6">
        <f>B2-B3-B4</f>
        <v>82.2</v>
      </c>
    </row>
    <row r="7" spans="1:5">
      <c r="A7" s="4" t="s">
        <v>85</v>
      </c>
      <c r="B7" s="6">
        <v>130</v>
      </c>
      <c r="D7" s="9" t="s">
        <v>86</v>
      </c>
      <c r="E7" s="7">
        <f>B5/B7</f>
        <v>0.63230769230769235</v>
      </c>
    </row>
    <row r="9" spans="1:5">
      <c r="A9" s="4" t="s">
        <v>87</v>
      </c>
      <c r="B9" s="6">
        <f>'Guardian-UBS Jun 2011 exposures'!G55/1000</f>
        <v>58.914000000000001</v>
      </c>
      <c r="D9" s="4" t="s">
        <v>90</v>
      </c>
      <c r="E9" s="7">
        <f>B9/B$7</f>
        <v>0.45318461538461541</v>
      </c>
    </row>
    <row r="10" spans="1:5">
      <c r="A10" s="4" t="s">
        <v>88</v>
      </c>
      <c r="B10" s="6">
        <f>'Guardian-UBS Jun 2011 exposures'!H55/1000</f>
        <v>32.851999999999997</v>
      </c>
      <c r="D10" s="4" t="s">
        <v>91</v>
      </c>
      <c r="E10" s="7">
        <f t="shared" ref="E10:E11" si="0">B10/B$7</f>
        <v>0.2527076923076923</v>
      </c>
    </row>
    <row r="11" spans="1:5">
      <c r="A11" s="4" t="s">
        <v>89</v>
      </c>
      <c r="B11" s="6">
        <f>B7-B9-B10</f>
        <v>38.234000000000002</v>
      </c>
      <c r="D11" s="4" t="s">
        <v>92</v>
      </c>
      <c r="E11" s="7">
        <f t="shared" si="0"/>
        <v>0.29410769230769235</v>
      </c>
    </row>
    <row r="12" spans="1:5">
      <c r="D12" s="4" t="s">
        <v>93</v>
      </c>
      <c r="E12" s="10">
        <f>SUM(E9:E11)</f>
        <v>1</v>
      </c>
    </row>
    <row r="14" spans="1:5">
      <c r="A14" s="4" t="s">
        <v>94</v>
      </c>
      <c r="B14" s="6">
        <f>E9*B$5</f>
        <v>37.251775384615385</v>
      </c>
    </row>
    <row r="15" spans="1:5">
      <c r="A15" s="4" t="s">
        <v>95</v>
      </c>
      <c r="B15" s="6">
        <f t="shared" ref="B15:B16" si="1">E10*B$5</f>
        <v>20.772572307692307</v>
      </c>
    </row>
    <row r="16" spans="1:5">
      <c r="A16" s="4" t="s">
        <v>96</v>
      </c>
      <c r="B16" s="6">
        <f t="shared" si="1"/>
        <v>24.17565230769231</v>
      </c>
    </row>
    <row r="18" spans="1:5">
      <c r="A18" s="4" t="s">
        <v>97</v>
      </c>
      <c r="B18" s="6">
        <f>B14-B4</f>
        <v>29.651775384615384</v>
      </c>
    </row>
    <row r="23" spans="1:5">
      <c r="A23" s="11" t="s">
        <v>98</v>
      </c>
      <c r="B23" s="11"/>
      <c r="C23" s="11"/>
      <c r="D23" s="11"/>
      <c r="E23" s="11"/>
    </row>
    <row r="24" spans="1:5" ht="12" customHeight="1">
      <c r="A24" s="12" t="s">
        <v>99</v>
      </c>
      <c r="B24" s="12"/>
      <c r="C24" s="12"/>
      <c r="D24" s="12"/>
      <c r="E24" s="12"/>
    </row>
    <row r="25" spans="1:5">
      <c r="A25" s="12"/>
      <c r="B25" s="12"/>
      <c r="C25" s="12"/>
      <c r="D25" s="12"/>
      <c r="E25" s="12"/>
    </row>
    <row r="26" spans="1:5">
      <c r="A26" s="12"/>
      <c r="B26" s="12"/>
      <c r="C26" s="12"/>
      <c r="D26" s="12"/>
      <c r="E26" s="12"/>
    </row>
    <row r="27" spans="1:5">
      <c r="A27" s="12"/>
      <c r="B27" s="12"/>
      <c r="C27" s="12"/>
      <c r="D27" s="12"/>
      <c r="E27" s="12"/>
    </row>
    <row r="28" spans="1:5">
      <c r="A28" s="12"/>
      <c r="B28" s="12"/>
      <c r="C28" s="12"/>
      <c r="D28" s="12"/>
      <c r="E28" s="12"/>
    </row>
    <row r="29" spans="1:5">
      <c r="A29" s="12"/>
      <c r="B29" s="12"/>
      <c r="C29" s="12"/>
      <c r="D29" s="12"/>
      <c r="E29" s="12"/>
    </row>
    <row r="30" spans="1:5">
      <c r="A30" s="12"/>
      <c r="B30" s="12"/>
      <c r="C30" s="12"/>
      <c r="D30" s="12"/>
      <c r="E30" s="12"/>
    </row>
    <row r="31" spans="1:5">
      <c r="A31" s="12"/>
      <c r="B31" s="12"/>
      <c r="C31" s="12"/>
      <c r="D31" s="12"/>
      <c r="E31" s="12"/>
    </row>
    <row r="32" spans="1:5">
      <c r="A32" s="12"/>
      <c r="B32" s="12"/>
      <c r="C32" s="12"/>
      <c r="D32" s="12"/>
      <c r="E32" s="12"/>
    </row>
    <row r="33" spans="1:5">
      <c r="A33" s="12"/>
      <c r="B33" s="12"/>
      <c r="C33" s="12"/>
      <c r="D33" s="12"/>
      <c r="E33" s="12"/>
    </row>
  </sheetData>
  <mergeCells count="2">
    <mergeCell ref="A24:E33"/>
    <mergeCell ref="A23:E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pane ySplit="1" topLeftCell="A2" activePane="bottomLeft" state="frozen"/>
      <selection pane="bottomLeft" activeCell="J60" sqref="J60"/>
    </sheetView>
  </sheetViews>
  <sheetFormatPr baseColWidth="10" defaultColWidth="14.5" defaultRowHeight="12.75" customHeight="1" x14ac:dyDescent="0"/>
  <cols>
    <col min="1" max="1" width="24.83203125" customWidth="1"/>
    <col min="2" max="2" width="15.33203125" customWidth="1"/>
    <col min="3" max="6" width="9.33203125" customWidth="1"/>
    <col min="10" max="10" width="30.83203125" customWidth="1"/>
  </cols>
  <sheetData>
    <row r="1" spans="1:8" s="4" customFormat="1" ht="12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G1" s="4" t="s">
        <v>6</v>
      </c>
      <c r="H1" s="4" t="s">
        <v>78</v>
      </c>
    </row>
    <row r="2" spans="1:8" ht="12.75" customHeight="1">
      <c r="A2" s="1" t="s">
        <v>5</v>
      </c>
      <c r="B2" s="1" t="s">
        <v>6</v>
      </c>
      <c r="C2" s="1">
        <v>10000</v>
      </c>
      <c r="D2" s="1" t="s">
        <v>7</v>
      </c>
      <c r="E2" s="1">
        <v>31</v>
      </c>
      <c r="F2" s="1"/>
      <c r="G2">
        <f>IF(ISNUMBER(SEARCH("Greece",$B2)),$C2,0)</f>
        <v>10000</v>
      </c>
      <c r="H2">
        <f>IF(NOT(ISNUMBER(SEARCH("Greece",$B2))),$C2,0)</f>
        <v>0</v>
      </c>
    </row>
    <row r="3" spans="1:8" ht="12.75" customHeight="1">
      <c r="A3" s="1" t="s">
        <v>8</v>
      </c>
      <c r="B3" s="1" t="s">
        <v>6</v>
      </c>
      <c r="C3" s="1">
        <v>5371</v>
      </c>
      <c r="D3" s="1">
        <v>590</v>
      </c>
      <c r="E3" s="1">
        <v>31</v>
      </c>
      <c r="F3" s="1"/>
      <c r="G3">
        <f t="shared" ref="G3:G55" si="0">IF(ISNUMBER(SEARCH("Greece",$B3)),$C3,0)</f>
        <v>5371</v>
      </c>
      <c r="H3">
        <f t="shared" ref="H3:H55" si="1">IF(NOT(ISNUMBER(SEARCH("Greece",$B3))),$C3,0)</f>
        <v>0</v>
      </c>
    </row>
    <row r="4" spans="1:8" ht="12.75" customHeight="1">
      <c r="A4" s="1" t="s">
        <v>9</v>
      </c>
      <c r="B4" s="1" t="s">
        <v>6</v>
      </c>
      <c r="C4" s="1">
        <v>8700</v>
      </c>
      <c r="D4" s="1">
        <v>248</v>
      </c>
      <c r="E4" s="1">
        <v>15</v>
      </c>
      <c r="F4" s="1"/>
      <c r="G4">
        <f t="shared" si="0"/>
        <v>8700</v>
      </c>
      <c r="H4">
        <f t="shared" si="1"/>
        <v>0</v>
      </c>
    </row>
    <row r="5" spans="1:8" ht="12.75" customHeight="1">
      <c r="A5" s="1" t="s">
        <v>10</v>
      </c>
      <c r="B5" s="1" t="s">
        <v>6</v>
      </c>
      <c r="C5" s="1">
        <v>19400</v>
      </c>
      <c r="D5" s="1">
        <v>218</v>
      </c>
      <c r="E5" s="1">
        <v>16</v>
      </c>
      <c r="F5" s="1"/>
      <c r="G5">
        <f t="shared" si="0"/>
        <v>19400</v>
      </c>
      <c r="H5">
        <f t="shared" si="1"/>
        <v>0</v>
      </c>
    </row>
    <row r="6" spans="1:8" ht="12.75" customHeight="1">
      <c r="A6" s="1" t="s">
        <v>11</v>
      </c>
      <c r="B6" s="1" t="s">
        <v>6</v>
      </c>
      <c r="C6" s="1">
        <v>7900</v>
      </c>
      <c r="D6" s="1">
        <v>196</v>
      </c>
      <c r="E6" s="1">
        <v>9</v>
      </c>
      <c r="F6" s="1"/>
      <c r="G6">
        <f t="shared" si="0"/>
        <v>7900</v>
      </c>
      <c r="H6">
        <f t="shared" si="1"/>
        <v>0</v>
      </c>
    </row>
    <row r="7" spans="1:8" ht="12.75" customHeight="1">
      <c r="A7" s="1" t="s">
        <v>12</v>
      </c>
      <c r="B7" s="1" t="s">
        <v>6</v>
      </c>
      <c r="C7" s="1">
        <v>4600</v>
      </c>
      <c r="D7" s="1">
        <v>110</v>
      </c>
      <c r="E7" s="1">
        <v>7</v>
      </c>
      <c r="F7" s="1"/>
      <c r="G7">
        <f t="shared" si="0"/>
        <v>4600</v>
      </c>
      <c r="H7">
        <f t="shared" si="1"/>
        <v>0</v>
      </c>
    </row>
    <row r="8" spans="1:8" ht="12.75" customHeight="1">
      <c r="A8" s="1" t="s">
        <v>13</v>
      </c>
      <c r="B8" s="1" t="s">
        <v>14</v>
      </c>
      <c r="C8" s="1">
        <v>2943</v>
      </c>
      <c r="D8" s="1">
        <v>72</v>
      </c>
      <c r="E8" s="1">
        <v>7</v>
      </c>
      <c r="F8" s="1"/>
      <c r="G8">
        <f t="shared" si="0"/>
        <v>2943</v>
      </c>
      <c r="H8">
        <f t="shared" si="1"/>
        <v>0</v>
      </c>
    </row>
    <row r="9" spans="1:8" ht="12.75" customHeight="1">
      <c r="A9" s="1" t="s">
        <v>15</v>
      </c>
      <c r="B9" s="1" t="s">
        <v>16</v>
      </c>
      <c r="C9" s="1">
        <v>2000</v>
      </c>
      <c r="D9" s="1">
        <v>73</v>
      </c>
      <c r="E9" s="1">
        <v>5</v>
      </c>
      <c r="F9" s="1"/>
      <c r="G9">
        <f t="shared" si="0"/>
        <v>0</v>
      </c>
      <c r="H9">
        <f t="shared" si="1"/>
        <v>2000</v>
      </c>
    </row>
    <row r="10" spans="1:8" ht="12.75" customHeight="1">
      <c r="A10" s="1" t="s">
        <v>17</v>
      </c>
      <c r="B10" s="1" t="s">
        <v>18</v>
      </c>
      <c r="C10" s="1">
        <v>3470</v>
      </c>
      <c r="D10" s="1">
        <v>39</v>
      </c>
      <c r="E10" s="1">
        <v>1</v>
      </c>
      <c r="F10" s="1"/>
      <c r="G10">
        <f t="shared" si="0"/>
        <v>0</v>
      </c>
      <c r="H10">
        <f t="shared" si="1"/>
        <v>3470</v>
      </c>
    </row>
    <row r="11" spans="1:8" ht="12.75" customHeight="1">
      <c r="A11" s="1" t="s">
        <v>19</v>
      </c>
      <c r="B11" s="1" t="s">
        <v>20</v>
      </c>
      <c r="C11" s="1">
        <v>501</v>
      </c>
      <c r="D11" s="1">
        <v>29</v>
      </c>
      <c r="E11" s="1">
        <v>1</v>
      </c>
      <c r="F11" s="1"/>
      <c r="G11">
        <f t="shared" si="0"/>
        <v>0</v>
      </c>
      <c r="H11">
        <f t="shared" si="1"/>
        <v>501</v>
      </c>
    </row>
    <row r="12" spans="1:8" ht="12.75" customHeight="1">
      <c r="A12" s="1" t="s">
        <v>21</v>
      </c>
      <c r="B12" s="1" t="s">
        <v>22</v>
      </c>
      <c r="C12" s="1">
        <v>1195</v>
      </c>
      <c r="D12" s="1">
        <v>11</v>
      </c>
      <c r="E12" s="1">
        <v>0</v>
      </c>
      <c r="F12" s="1"/>
      <c r="G12">
        <f t="shared" si="0"/>
        <v>0</v>
      </c>
      <c r="H12">
        <f t="shared" si="1"/>
        <v>1195</v>
      </c>
    </row>
    <row r="13" spans="1:8" ht="12.75" customHeight="1">
      <c r="A13" s="1" t="s">
        <v>23</v>
      </c>
      <c r="B13" s="1" t="s">
        <v>22</v>
      </c>
      <c r="C13" s="1">
        <v>2900</v>
      </c>
      <c r="D13" s="1">
        <v>27</v>
      </c>
      <c r="E13" s="1">
        <v>0</v>
      </c>
      <c r="F13" s="1"/>
      <c r="G13">
        <f t="shared" si="0"/>
        <v>0</v>
      </c>
      <c r="H13">
        <f t="shared" si="1"/>
        <v>2900</v>
      </c>
    </row>
    <row r="14" spans="1:8" ht="12.75" customHeight="1">
      <c r="A14" s="1" t="s">
        <v>24</v>
      </c>
      <c r="B14" s="1" t="s">
        <v>22</v>
      </c>
      <c r="C14" s="1">
        <v>1200</v>
      </c>
      <c r="D14" s="1">
        <v>21</v>
      </c>
      <c r="E14" s="1">
        <v>1</v>
      </c>
      <c r="F14" s="1"/>
      <c r="G14">
        <f t="shared" si="0"/>
        <v>0</v>
      </c>
      <c r="H14">
        <f t="shared" si="1"/>
        <v>1200</v>
      </c>
    </row>
    <row r="15" spans="1:8" ht="12.75" customHeight="1">
      <c r="A15" s="1" t="s">
        <v>25</v>
      </c>
      <c r="B15" s="1" t="s">
        <v>26</v>
      </c>
      <c r="C15" s="1">
        <v>1185</v>
      </c>
      <c r="D15" s="1">
        <v>14</v>
      </c>
      <c r="E15" s="1">
        <v>1</v>
      </c>
      <c r="F15" s="1"/>
      <c r="G15">
        <f t="shared" si="0"/>
        <v>0</v>
      </c>
      <c r="H15">
        <f t="shared" si="1"/>
        <v>1185</v>
      </c>
    </row>
    <row r="16" spans="1:8" ht="12.75" customHeight="1">
      <c r="A16" s="1" t="s">
        <v>27</v>
      </c>
      <c r="B16" s="1" t="s">
        <v>20</v>
      </c>
      <c r="C16" s="1">
        <v>718</v>
      </c>
      <c r="D16" s="1">
        <v>13</v>
      </c>
      <c r="E16" s="1">
        <v>1</v>
      </c>
      <c r="F16" s="1"/>
      <c r="G16">
        <f t="shared" si="0"/>
        <v>0</v>
      </c>
      <c r="H16">
        <f t="shared" si="1"/>
        <v>718</v>
      </c>
    </row>
    <row r="17" spans="1:8" ht="12.75" customHeight="1">
      <c r="A17" s="1" t="s">
        <v>28</v>
      </c>
      <c r="B17" s="1" t="s">
        <v>26</v>
      </c>
      <c r="C17" s="1">
        <v>5046</v>
      </c>
      <c r="D17" s="1">
        <v>8</v>
      </c>
      <c r="E17" s="1">
        <v>0</v>
      </c>
      <c r="F17" s="1"/>
      <c r="G17">
        <f t="shared" si="0"/>
        <v>0</v>
      </c>
      <c r="H17">
        <f t="shared" si="1"/>
        <v>5046</v>
      </c>
    </row>
    <row r="18" spans="1:8" ht="12.75" customHeight="1">
      <c r="A18" s="1" t="s">
        <v>29</v>
      </c>
      <c r="B18" s="1" t="s">
        <v>22</v>
      </c>
      <c r="C18" s="1">
        <v>1389</v>
      </c>
      <c r="D18" s="1">
        <v>7</v>
      </c>
      <c r="E18" s="1">
        <v>0</v>
      </c>
      <c r="F18" s="1"/>
      <c r="G18">
        <f t="shared" si="0"/>
        <v>0</v>
      </c>
      <c r="H18">
        <f t="shared" si="1"/>
        <v>1389</v>
      </c>
    </row>
    <row r="19" spans="1:8" ht="12.75" customHeight="1">
      <c r="A19" s="1" t="s">
        <v>30</v>
      </c>
      <c r="B19" s="1" t="s">
        <v>26</v>
      </c>
      <c r="C19" s="1">
        <v>2500</v>
      </c>
      <c r="D19" s="1">
        <v>6</v>
      </c>
      <c r="E19" s="1">
        <v>0</v>
      </c>
      <c r="F19" s="1"/>
      <c r="G19">
        <f t="shared" si="0"/>
        <v>0</v>
      </c>
      <c r="H19">
        <f t="shared" si="1"/>
        <v>2500</v>
      </c>
    </row>
    <row r="20" spans="1:8" ht="12.75" customHeight="1">
      <c r="A20" s="1" t="s">
        <v>31</v>
      </c>
      <c r="B20" s="1" t="s">
        <v>32</v>
      </c>
      <c r="C20" s="1">
        <v>2425</v>
      </c>
      <c r="D20" s="1">
        <v>6</v>
      </c>
      <c r="E20" s="1">
        <v>0</v>
      </c>
      <c r="F20" s="1"/>
      <c r="G20">
        <f t="shared" si="0"/>
        <v>0</v>
      </c>
      <c r="H20">
        <f t="shared" si="1"/>
        <v>2425</v>
      </c>
    </row>
    <row r="21" spans="1:8" ht="12.75" customHeight="1">
      <c r="A21" s="1" t="s">
        <v>33</v>
      </c>
      <c r="B21" s="1" t="s">
        <v>22</v>
      </c>
      <c r="C21" s="1">
        <v>196</v>
      </c>
      <c r="D21" s="1">
        <v>5</v>
      </c>
      <c r="E21" s="1">
        <v>0</v>
      </c>
      <c r="F21" s="1"/>
      <c r="G21">
        <f t="shared" si="0"/>
        <v>0</v>
      </c>
      <c r="H21">
        <f t="shared" si="1"/>
        <v>196</v>
      </c>
    </row>
    <row r="22" spans="1:8" ht="12.75" customHeight="1">
      <c r="A22" s="1" t="s">
        <v>34</v>
      </c>
      <c r="B22" s="1" t="s">
        <v>35</v>
      </c>
      <c r="C22" s="1">
        <v>550</v>
      </c>
      <c r="D22" s="1">
        <v>4</v>
      </c>
      <c r="E22" s="1">
        <v>0</v>
      </c>
      <c r="F22" s="1"/>
      <c r="G22">
        <f t="shared" si="0"/>
        <v>0</v>
      </c>
      <c r="H22">
        <f t="shared" si="1"/>
        <v>550</v>
      </c>
    </row>
    <row r="23" spans="1:8" ht="12.75" customHeight="1">
      <c r="A23" s="1" t="s">
        <v>36</v>
      </c>
      <c r="B23" s="1" t="s">
        <v>22</v>
      </c>
      <c r="C23" s="1">
        <v>197</v>
      </c>
      <c r="D23" s="1">
        <v>3</v>
      </c>
      <c r="E23" s="1">
        <v>0</v>
      </c>
      <c r="F23" s="1"/>
      <c r="G23">
        <f t="shared" si="0"/>
        <v>0</v>
      </c>
      <c r="H23">
        <f t="shared" si="1"/>
        <v>197</v>
      </c>
    </row>
    <row r="24" spans="1:8" ht="12.75" customHeight="1">
      <c r="A24" s="1" t="s">
        <v>37</v>
      </c>
      <c r="B24" s="1" t="s">
        <v>18</v>
      </c>
      <c r="C24" s="1">
        <v>600</v>
      </c>
      <c r="D24" s="1">
        <v>3</v>
      </c>
      <c r="E24" s="1">
        <v>0</v>
      </c>
      <c r="F24" s="1"/>
      <c r="G24">
        <f t="shared" si="0"/>
        <v>0</v>
      </c>
      <c r="H24">
        <f t="shared" si="1"/>
        <v>600</v>
      </c>
    </row>
    <row r="25" spans="1:8" ht="12.75" customHeight="1">
      <c r="A25" s="1" t="s">
        <v>38</v>
      </c>
      <c r="B25" s="1" t="s">
        <v>39</v>
      </c>
      <c r="C25" s="1">
        <v>25</v>
      </c>
      <c r="D25" s="1">
        <v>2</v>
      </c>
      <c r="E25" s="1">
        <v>0</v>
      </c>
      <c r="F25" s="1"/>
      <c r="G25">
        <f t="shared" si="0"/>
        <v>0</v>
      </c>
      <c r="H25">
        <f t="shared" si="1"/>
        <v>25</v>
      </c>
    </row>
    <row r="26" spans="1:8" ht="12.75" customHeight="1">
      <c r="A26" s="1" t="s">
        <v>40</v>
      </c>
      <c r="B26" s="1" t="s">
        <v>35</v>
      </c>
      <c r="C26" s="1">
        <v>115</v>
      </c>
      <c r="D26" s="1">
        <v>2</v>
      </c>
      <c r="E26" s="1">
        <v>0</v>
      </c>
      <c r="F26" s="1"/>
      <c r="G26">
        <f t="shared" si="0"/>
        <v>0</v>
      </c>
      <c r="H26">
        <f t="shared" si="1"/>
        <v>115</v>
      </c>
    </row>
    <row r="27" spans="1:8" ht="12.75" customHeight="1">
      <c r="A27" s="1" t="s">
        <v>41</v>
      </c>
      <c r="B27" s="1" t="s">
        <v>32</v>
      </c>
      <c r="C27" s="1">
        <v>638</v>
      </c>
      <c r="D27" s="1">
        <v>2</v>
      </c>
      <c r="E27" s="1">
        <v>0</v>
      </c>
      <c r="F27" s="1"/>
      <c r="G27">
        <f t="shared" si="0"/>
        <v>0</v>
      </c>
      <c r="H27">
        <f t="shared" si="1"/>
        <v>638</v>
      </c>
    </row>
    <row r="28" spans="1:8" ht="12.75" customHeight="1">
      <c r="A28" s="1" t="s">
        <v>42</v>
      </c>
      <c r="B28" s="1" t="s">
        <v>22</v>
      </c>
      <c r="C28" s="1">
        <v>78</v>
      </c>
      <c r="D28" s="1">
        <v>2</v>
      </c>
      <c r="E28" s="1">
        <v>0</v>
      </c>
      <c r="F28" s="1"/>
      <c r="G28">
        <f t="shared" si="0"/>
        <v>0</v>
      </c>
      <c r="H28">
        <f t="shared" si="1"/>
        <v>78</v>
      </c>
    </row>
    <row r="29" spans="1:8" ht="12.75" customHeight="1">
      <c r="A29" s="1" t="s">
        <v>43</v>
      </c>
      <c r="B29" s="1" t="s">
        <v>44</v>
      </c>
      <c r="C29" s="1">
        <v>1088</v>
      </c>
      <c r="D29" s="1">
        <v>1</v>
      </c>
      <c r="E29" s="1">
        <v>0</v>
      </c>
      <c r="F29" s="1"/>
      <c r="G29">
        <f t="shared" si="0"/>
        <v>0</v>
      </c>
      <c r="H29">
        <f t="shared" si="1"/>
        <v>1088</v>
      </c>
    </row>
    <row r="30" spans="1:8" ht="12.75" customHeight="1">
      <c r="A30" s="1" t="s">
        <v>45</v>
      </c>
      <c r="B30" s="1" t="s">
        <v>26</v>
      </c>
      <c r="C30" s="1">
        <v>631</v>
      </c>
      <c r="D30" s="1">
        <v>1</v>
      </c>
      <c r="E30" s="1">
        <v>0</v>
      </c>
      <c r="F30" s="1"/>
      <c r="G30">
        <f t="shared" si="0"/>
        <v>0</v>
      </c>
      <c r="H30">
        <f t="shared" si="1"/>
        <v>631</v>
      </c>
    </row>
    <row r="31" spans="1:8" ht="12.75" customHeight="1">
      <c r="A31" s="1" t="s">
        <v>46</v>
      </c>
      <c r="B31" s="1" t="s">
        <v>22</v>
      </c>
      <c r="C31" s="1">
        <v>198</v>
      </c>
      <c r="D31" s="1">
        <v>1</v>
      </c>
      <c r="E31" s="1">
        <v>0</v>
      </c>
      <c r="F31" s="1"/>
      <c r="G31">
        <f t="shared" si="0"/>
        <v>0</v>
      </c>
      <c r="H31">
        <f t="shared" si="1"/>
        <v>198</v>
      </c>
    </row>
    <row r="32" spans="1:8" ht="12.75" customHeight="1">
      <c r="A32" s="1" t="s">
        <v>47</v>
      </c>
      <c r="B32" s="1" t="s">
        <v>48</v>
      </c>
      <c r="C32" s="1">
        <v>801</v>
      </c>
      <c r="D32" s="1">
        <v>1</v>
      </c>
      <c r="E32" s="1">
        <v>0</v>
      </c>
      <c r="F32" s="1"/>
      <c r="G32">
        <f t="shared" si="0"/>
        <v>0</v>
      </c>
      <c r="H32">
        <f t="shared" si="1"/>
        <v>801</v>
      </c>
    </row>
    <row r="33" spans="1:8" ht="12.75" customHeight="1">
      <c r="A33" s="1" t="s">
        <v>49</v>
      </c>
      <c r="B33" s="1" t="s">
        <v>22</v>
      </c>
      <c r="C33" s="1">
        <v>103</v>
      </c>
      <c r="D33" s="1">
        <v>1</v>
      </c>
      <c r="E33" s="1">
        <v>0</v>
      </c>
      <c r="F33" s="1"/>
      <c r="G33">
        <f t="shared" si="0"/>
        <v>0</v>
      </c>
      <c r="H33">
        <f t="shared" si="1"/>
        <v>103</v>
      </c>
    </row>
    <row r="34" spans="1:8" ht="12.75" customHeight="1">
      <c r="A34" s="1" t="s">
        <v>50</v>
      </c>
      <c r="B34" s="1" t="s">
        <v>22</v>
      </c>
      <c r="C34" s="1">
        <v>46</v>
      </c>
      <c r="D34" s="1">
        <v>1</v>
      </c>
      <c r="E34" s="1">
        <v>0</v>
      </c>
      <c r="F34" s="1"/>
      <c r="G34">
        <f t="shared" si="0"/>
        <v>0</v>
      </c>
      <c r="H34">
        <f t="shared" si="1"/>
        <v>46</v>
      </c>
    </row>
    <row r="35" spans="1:8" ht="12.75" customHeight="1">
      <c r="A35" s="1" t="s">
        <v>51</v>
      </c>
      <c r="B35" s="1" t="s">
        <v>22</v>
      </c>
      <c r="C35" s="1">
        <v>400</v>
      </c>
      <c r="D35" s="1">
        <v>1</v>
      </c>
      <c r="E35" s="1">
        <v>0</v>
      </c>
      <c r="F35" s="1"/>
      <c r="G35">
        <f t="shared" si="0"/>
        <v>0</v>
      </c>
      <c r="H35">
        <f t="shared" si="1"/>
        <v>400</v>
      </c>
    </row>
    <row r="36" spans="1:8" ht="12.75" customHeight="1">
      <c r="A36" s="1" t="s">
        <v>52</v>
      </c>
      <c r="B36" s="1" t="s">
        <v>53</v>
      </c>
      <c r="C36" s="1">
        <v>57</v>
      </c>
      <c r="D36" s="1">
        <v>0.5</v>
      </c>
      <c r="E36" s="1">
        <v>0.02</v>
      </c>
      <c r="F36" s="1"/>
      <c r="G36">
        <f t="shared" si="0"/>
        <v>0</v>
      </c>
      <c r="H36">
        <f t="shared" si="1"/>
        <v>57</v>
      </c>
    </row>
    <row r="37" spans="1:8" ht="12.75" customHeight="1">
      <c r="A37" s="1" t="s">
        <v>54</v>
      </c>
      <c r="B37" s="1" t="s">
        <v>20</v>
      </c>
      <c r="C37" s="1">
        <v>56</v>
      </c>
      <c r="D37" s="1">
        <v>1</v>
      </c>
      <c r="E37" s="1">
        <v>0</v>
      </c>
      <c r="F37" s="1"/>
      <c r="G37">
        <f t="shared" si="0"/>
        <v>0</v>
      </c>
      <c r="H37">
        <f t="shared" si="1"/>
        <v>56</v>
      </c>
    </row>
    <row r="38" spans="1:8" ht="12.75" customHeight="1">
      <c r="A38" s="1" t="s">
        <v>55</v>
      </c>
      <c r="B38" s="1" t="s">
        <v>56</v>
      </c>
      <c r="C38" s="1">
        <v>293</v>
      </c>
      <c r="D38" s="1">
        <v>1</v>
      </c>
      <c r="E38" s="1">
        <v>0</v>
      </c>
      <c r="F38" s="1"/>
      <c r="G38">
        <f t="shared" si="0"/>
        <v>0</v>
      </c>
      <c r="H38">
        <f t="shared" si="1"/>
        <v>293</v>
      </c>
    </row>
    <row r="39" spans="1:8" ht="12.75" customHeight="1">
      <c r="A39" s="1" t="s">
        <v>57</v>
      </c>
      <c r="B39" s="1" t="s">
        <v>44</v>
      </c>
      <c r="C39" s="1">
        <v>800</v>
      </c>
      <c r="D39" s="1">
        <v>1</v>
      </c>
      <c r="E39" s="1">
        <v>0</v>
      </c>
      <c r="F39" s="1"/>
      <c r="G39">
        <f t="shared" si="0"/>
        <v>0</v>
      </c>
      <c r="H39">
        <f t="shared" si="1"/>
        <v>800</v>
      </c>
    </row>
    <row r="40" spans="1:8" ht="12.75" customHeight="1">
      <c r="A40" s="1" t="s">
        <v>58</v>
      </c>
      <c r="B40" s="1" t="s">
        <v>48</v>
      </c>
      <c r="C40" s="1">
        <v>89</v>
      </c>
      <c r="D40" s="1">
        <v>1</v>
      </c>
      <c r="E40" s="1">
        <v>0</v>
      </c>
      <c r="F40" s="1"/>
      <c r="G40">
        <f t="shared" si="0"/>
        <v>0</v>
      </c>
      <c r="H40">
        <f t="shared" si="1"/>
        <v>89</v>
      </c>
    </row>
    <row r="41" spans="1:8" ht="12.75" customHeight="1">
      <c r="A41" s="1" t="s">
        <v>59</v>
      </c>
      <c r="B41" s="1" t="s">
        <v>60</v>
      </c>
      <c r="C41" s="1">
        <v>92</v>
      </c>
      <c r="D41" s="1">
        <v>1</v>
      </c>
      <c r="E41" s="1">
        <v>0</v>
      </c>
      <c r="F41" s="1"/>
      <c r="G41">
        <f t="shared" si="0"/>
        <v>0</v>
      </c>
      <c r="H41">
        <f t="shared" si="1"/>
        <v>92</v>
      </c>
    </row>
    <row r="42" spans="1:8" ht="12.75" customHeight="1">
      <c r="A42" s="1" t="s">
        <v>61</v>
      </c>
      <c r="B42" s="1" t="s">
        <v>44</v>
      </c>
      <c r="C42" s="1">
        <v>388</v>
      </c>
      <c r="D42" s="1">
        <v>1</v>
      </c>
      <c r="E42" s="1">
        <v>0</v>
      </c>
      <c r="F42" s="1"/>
      <c r="G42">
        <f t="shared" si="0"/>
        <v>0</v>
      </c>
      <c r="H42">
        <f t="shared" si="1"/>
        <v>388</v>
      </c>
    </row>
    <row r="43" spans="1:8" ht="12.75" customHeight="1">
      <c r="A43" s="1" t="s">
        <v>62</v>
      </c>
      <c r="B43" s="1" t="s">
        <v>63</v>
      </c>
      <c r="C43" s="1">
        <v>41</v>
      </c>
      <c r="D43" s="1">
        <v>0</v>
      </c>
      <c r="E43" s="1">
        <v>0</v>
      </c>
      <c r="F43" s="1"/>
      <c r="G43">
        <f t="shared" si="0"/>
        <v>0</v>
      </c>
      <c r="H43">
        <f t="shared" si="1"/>
        <v>41</v>
      </c>
    </row>
    <row r="44" spans="1:8" ht="12.75" customHeight="1">
      <c r="A44" s="1" t="s">
        <v>64</v>
      </c>
      <c r="B44" s="1" t="s">
        <v>56</v>
      </c>
      <c r="C44" s="1">
        <v>300</v>
      </c>
      <c r="D44" s="1">
        <v>0</v>
      </c>
      <c r="E44" s="1">
        <v>0</v>
      </c>
      <c r="F44" s="1"/>
      <c r="G44">
        <f t="shared" si="0"/>
        <v>0</v>
      </c>
      <c r="H44">
        <f t="shared" si="1"/>
        <v>300</v>
      </c>
    </row>
    <row r="45" spans="1:8" ht="12.75" customHeight="1">
      <c r="A45" s="1" t="s">
        <v>65</v>
      </c>
      <c r="B45" s="1" t="s">
        <v>48</v>
      </c>
      <c r="C45" s="1">
        <v>200</v>
      </c>
      <c r="D45" s="1">
        <v>0</v>
      </c>
      <c r="E45" s="1">
        <v>0</v>
      </c>
      <c r="F45" s="1"/>
      <c r="G45">
        <f t="shared" si="0"/>
        <v>0</v>
      </c>
      <c r="H45">
        <f t="shared" si="1"/>
        <v>200</v>
      </c>
    </row>
    <row r="46" spans="1:8" ht="12.75" customHeight="1">
      <c r="A46" s="1" t="s">
        <v>66</v>
      </c>
      <c r="B46" s="1" t="s">
        <v>67</v>
      </c>
      <c r="C46" s="1">
        <v>21</v>
      </c>
      <c r="D46" s="1">
        <v>0</v>
      </c>
      <c r="E46" s="1">
        <v>0</v>
      </c>
      <c r="F46" s="1"/>
      <c r="G46">
        <f t="shared" si="0"/>
        <v>0</v>
      </c>
      <c r="H46">
        <f t="shared" si="1"/>
        <v>21</v>
      </c>
    </row>
    <row r="47" spans="1:8" ht="12.75" customHeight="1">
      <c r="A47" s="1" t="s">
        <v>68</v>
      </c>
      <c r="B47" s="1" t="s">
        <v>48</v>
      </c>
      <c r="C47" s="1">
        <v>35</v>
      </c>
      <c r="D47" s="1">
        <v>0</v>
      </c>
      <c r="E47" s="1">
        <v>0</v>
      </c>
      <c r="F47" s="1"/>
      <c r="G47">
        <f t="shared" si="0"/>
        <v>0</v>
      </c>
      <c r="H47">
        <f t="shared" si="1"/>
        <v>35</v>
      </c>
    </row>
    <row r="48" spans="1:8" ht="12.75" customHeight="1">
      <c r="A48" s="1" t="s">
        <v>69</v>
      </c>
      <c r="B48" s="1" t="s">
        <v>48</v>
      </c>
      <c r="C48" s="1">
        <v>25</v>
      </c>
      <c r="D48" s="1">
        <v>0</v>
      </c>
      <c r="E48" s="1">
        <v>0</v>
      </c>
      <c r="F48" s="1"/>
      <c r="G48">
        <f t="shared" si="0"/>
        <v>0</v>
      </c>
      <c r="H48">
        <f t="shared" si="1"/>
        <v>25</v>
      </c>
    </row>
    <row r="49" spans="1:10" ht="12.75" customHeight="1">
      <c r="A49" s="1" t="s">
        <v>70</v>
      </c>
      <c r="B49" s="1" t="s">
        <v>32</v>
      </c>
      <c r="C49" s="1">
        <v>98</v>
      </c>
      <c r="D49" s="1" t="s">
        <v>7</v>
      </c>
      <c r="E49" s="1" t="s">
        <v>7</v>
      </c>
      <c r="F49" s="1"/>
      <c r="G49">
        <f t="shared" si="0"/>
        <v>0</v>
      </c>
      <c r="H49">
        <f t="shared" si="1"/>
        <v>98</v>
      </c>
    </row>
    <row r="50" spans="1:10" ht="12.75" customHeight="1">
      <c r="A50" s="1" t="s">
        <v>71</v>
      </c>
      <c r="B50" s="1" t="s">
        <v>56</v>
      </c>
      <c r="C50" s="1">
        <v>64</v>
      </c>
      <c r="D50" s="1" t="s">
        <v>7</v>
      </c>
      <c r="E50" s="1" t="s">
        <v>7</v>
      </c>
      <c r="F50" s="1"/>
      <c r="G50">
        <f t="shared" si="0"/>
        <v>0</v>
      </c>
      <c r="H50">
        <f t="shared" si="1"/>
        <v>64</v>
      </c>
    </row>
    <row r="51" spans="1:10" ht="12.75" customHeight="1">
      <c r="A51" s="1" t="s">
        <v>72</v>
      </c>
      <c r="B51" s="1" t="s">
        <v>56</v>
      </c>
      <c r="C51" s="1">
        <v>41</v>
      </c>
      <c r="D51" s="1" t="s">
        <v>7</v>
      </c>
      <c r="E51" s="1" t="s">
        <v>7</v>
      </c>
      <c r="F51" s="1"/>
      <c r="G51">
        <f t="shared" si="0"/>
        <v>0</v>
      </c>
      <c r="H51">
        <f t="shared" si="1"/>
        <v>41</v>
      </c>
    </row>
    <row r="52" spans="1:10" ht="12.75" customHeight="1">
      <c r="A52" s="1" t="s">
        <v>73</v>
      </c>
      <c r="B52" s="1" t="s">
        <v>56</v>
      </c>
      <c r="C52" s="1">
        <v>40</v>
      </c>
      <c r="D52" s="1" t="s">
        <v>7</v>
      </c>
      <c r="E52" s="1" t="s">
        <v>7</v>
      </c>
      <c r="F52" s="1"/>
      <c r="G52">
        <f t="shared" si="0"/>
        <v>0</v>
      </c>
      <c r="H52">
        <f t="shared" si="1"/>
        <v>40</v>
      </c>
    </row>
    <row r="53" spans="1:10" ht="12.75" customHeight="1">
      <c r="A53" s="1" t="s">
        <v>74</v>
      </c>
      <c r="B53" s="1" t="s">
        <v>75</v>
      </c>
      <c r="C53" s="1">
        <v>9</v>
      </c>
      <c r="D53" s="1" t="s">
        <v>7</v>
      </c>
      <c r="E53" s="1" t="s">
        <v>7</v>
      </c>
      <c r="F53" s="1"/>
      <c r="G53">
        <f t="shared" si="0"/>
        <v>0</v>
      </c>
      <c r="H53">
        <f t="shared" si="1"/>
        <v>9</v>
      </c>
    </row>
    <row r="54" spans="1:10" ht="12.75" customHeight="1">
      <c r="A54" s="1" t="s">
        <v>76</v>
      </c>
      <c r="B54" s="1" t="s">
        <v>56</v>
      </c>
      <c r="C54" s="1">
        <v>8</v>
      </c>
      <c r="D54" s="1" t="s">
        <v>7</v>
      </c>
      <c r="E54" s="1" t="s">
        <v>7</v>
      </c>
      <c r="F54" s="1"/>
      <c r="G54">
        <f t="shared" si="0"/>
        <v>0</v>
      </c>
      <c r="H54">
        <f t="shared" si="1"/>
        <v>8</v>
      </c>
    </row>
    <row r="55" spans="1:10" s="4" customFormat="1" ht="12.75" customHeight="1">
      <c r="A55" s="2" t="s">
        <v>77</v>
      </c>
      <c r="B55" s="2"/>
      <c r="C55" s="3">
        <f>SUM(C2:C54)</f>
        <v>91766</v>
      </c>
      <c r="D55" s="2">
        <v>8.6999999999999993</v>
      </c>
      <c r="E55" s="2">
        <v>4.4000000000000004</v>
      </c>
      <c r="F55" s="2"/>
      <c r="G55" s="4">
        <f>SUM(G2:G54)</f>
        <v>58914</v>
      </c>
      <c r="H55" s="4">
        <f>SUM(H2:H54)</f>
        <v>32852</v>
      </c>
      <c r="I55" s="4">
        <f>G55+H55</f>
        <v>91766</v>
      </c>
      <c r="J55" t="s">
        <v>79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Distribution of Relief</vt:lpstr>
      <vt:lpstr>Guardian-UBS Jun 2011 exposures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 Waldman</cp:lastModifiedBy>
  <dcterms:created xsi:type="dcterms:W3CDTF">2015-07-05T21:09:46Z</dcterms:created>
  <dcterms:modified xsi:type="dcterms:W3CDTF">2015-07-05T21:16:33Z</dcterms:modified>
</cp:coreProperties>
</file>